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linois.gov\DoIt\SpiUsers2\Mark.S.Jenkins\"/>
    </mc:Choice>
  </mc:AlternateContent>
  <xr:revisionPtr revIDLastSave="0" documentId="8_{0ABE7451-ADD3-4186-97A0-966031E4CD3C}" xr6:coauthVersionLast="47" xr6:coauthVersionMax="47" xr10:uidLastSave="{00000000-0000-0000-0000-000000000000}"/>
  <bookViews>
    <workbookView xWindow="-108" yWindow="-108" windowWidth="23256" windowHeight="12576" xr2:uid="{2AEB7928-77B2-445B-B327-FB9566DA01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K24" i="1"/>
  <c r="L24" i="1"/>
  <c r="M24" i="1"/>
  <c r="N24" i="1"/>
  <c r="O24" i="1"/>
  <c r="P24" i="1"/>
  <c r="E24" i="1"/>
  <c r="Q23" i="1"/>
  <c r="Q22" i="1"/>
  <c r="Q21" i="1"/>
  <c r="Q29" i="1"/>
  <c r="Q27" i="1"/>
  <c r="Q15" i="1"/>
  <c r="Q10" i="1"/>
  <c r="F12" i="1"/>
  <c r="F18" i="1" s="1"/>
  <c r="G12" i="1"/>
  <c r="G18" i="1" s="1"/>
  <c r="H12" i="1"/>
  <c r="H18" i="1" s="1"/>
  <c r="I12" i="1"/>
  <c r="I18" i="1" s="1"/>
  <c r="J12" i="1"/>
  <c r="J18" i="1" s="1"/>
  <c r="K12" i="1"/>
  <c r="K18" i="1" s="1"/>
  <c r="L12" i="1"/>
  <c r="L18" i="1" s="1"/>
  <c r="M12" i="1"/>
  <c r="M18" i="1" s="1"/>
  <c r="N12" i="1"/>
  <c r="N18" i="1" s="1"/>
  <c r="O12" i="1"/>
  <c r="O18" i="1" s="1"/>
  <c r="P12" i="1"/>
  <c r="P18" i="1" s="1"/>
  <c r="E12" i="1"/>
  <c r="E18" i="1" s="1"/>
  <c r="O31" i="1" l="1"/>
  <c r="N31" i="1"/>
  <c r="M31" i="1"/>
  <c r="I31" i="1"/>
  <c r="P31" i="1"/>
  <c r="L31" i="1"/>
  <c r="H31" i="1"/>
  <c r="K31" i="1"/>
  <c r="G31" i="1"/>
  <c r="J31" i="1"/>
  <c r="F31" i="1"/>
  <c r="E31" i="1"/>
  <c r="Q24" i="1"/>
  <c r="Q18" i="1"/>
  <c r="Q12" i="1"/>
  <c r="Q31" i="1" l="1"/>
</calcChain>
</file>

<file path=xl/sharedStrings.xml><?xml version="1.0" encoding="utf-8"?>
<sst xmlns="http://schemas.openxmlformats.org/spreadsheetml/2006/main" count="25" uniqueCount="24">
  <si>
    <t>ILLINOIS DEPARTMENT OF REVENUE</t>
  </si>
  <si>
    <t>CIGARETTE AND TOBACCO TAX COLLECTIONS</t>
  </si>
  <si>
    <t>https://tax.illinois.gov/research/taxstats/cigarettecollections.html</t>
  </si>
  <si>
    <t>Total</t>
  </si>
  <si>
    <t>Cigarette and cigarette use taxes</t>
  </si>
  <si>
    <t>Number of stamps sold</t>
  </si>
  <si>
    <t>Price per stamp</t>
  </si>
  <si>
    <t xml:space="preserve">   N/A</t>
  </si>
  <si>
    <t>Gross stamp sale collections</t>
  </si>
  <si>
    <t>Less dealer discounts and</t>
  </si>
  <si>
    <t>credits (1.50% and 1.75%)</t>
  </si>
  <si>
    <t>Net collections from cigarette</t>
  </si>
  <si>
    <t>stamp sales</t>
  </si>
  <si>
    <t>Assessment collections and</t>
  </si>
  <si>
    <t>adjustments</t>
  </si>
  <si>
    <t>License fees</t>
  </si>
  <si>
    <t>Cigarette and tobacco tax collections</t>
  </si>
  <si>
    <t>IDORRPT8</t>
  </si>
  <si>
    <t>E-cigarette</t>
  </si>
  <si>
    <t>Moist snuff</t>
  </si>
  <si>
    <t>All other</t>
  </si>
  <si>
    <t>Other tobacco products tax</t>
  </si>
  <si>
    <t>FISCAL YEAR 2025</t>
  </si>
  <si>
    <t>Printed by the authority of the state of Illinois - electronic only, one copy, R-11/2024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</si>
</sst>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m\-yyyy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165" fontId="3" fillId="0" borderId="0" xfId="1" applyNumberFormat="1" applyFont="1" applyFill="1"/>
    <xf numFmtId="165" fontId="3" fillId="0" borderId="0" xfId="1" applyNumberFormat="1" applyFont="1"/>
    <xf numFmtId="43" fontId="3" fillId="0" borderId="0" xfId="1" applyFont="1" applyFill="1"/>
    <xf numFmtId="43" fontId="3" fillId="0" borderId="0" xfId="1" applyFont="1"/>
    <xf numFmtId="43" fontId="3" fillId="0" borderId="1" xfId="1" applyFont="1" applyFill="1" applyBorder="1"/>
    <xf numFmtId="43" fontId="3" fillId="0" borderId="1" xfId="1" applyFont="1" applyBorder="1"/>
    <xf numFmtId="43" fontId="3" fillId="0" borderId="0" xfId="1" applyFont="1" applyFill="1" applyBorder="1"/>
    <xf numFmtId="43" fontId="3" fillId="0" borderId="2" xfId="0" applyNumberFormat="1" applyFont="1" applyBorder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right"/>
    </xf>
    <xf numFmtId="43" fontId="3" fillId="0" borderId="0" xfId="0" applyNumberFormat="1" applyFont="1" applyFill="1"/>
    <xf numFmtId="0" fontId="2" fillId="0" borderId="0" xfId="0" quotePrefix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B2AD9-69D4-4005-809B-1B25292A939E}">
  <sheetPr>
    <pageSetUpPr fitToPage="1"/>
  </sheetPr>
  <dimension ref="A1:Q32"/>
  <sheetViews>
    <sheetView showGridLines="0" tabSelected="1" zoomScale="85" zoomScaleNormal="85" workbookViewId="0"/>
  </sheetViews>
  <sheetFormatPr defaultColWidth="9.109375" defaultRowHeight="14.4" x14ac:dyDescent="0.3"/>
  <cols>
    <col min="1" max="2" width="2.88671875" style="1" customWidth="1"/>
    <col min="3" max="3" width="29.33203125" style="1" customWidth="1"/>
    <col min="4" max="4" width="2.88671875" style="1" customWidth="1"/>
    <col min="5" max="17" width="15.6640625" style="1" customWidth="1"/>
    <col min="18" max="16384" width="9.109375" style="1"/>
  </cols>
  <sheetData>
    <row r="1" spans="1:17" x14ac:dyDescent="0.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 t="s">
        <v>17</v>
      </c>
    </row>
    <row r="2" spans="1:17" x14ac:dyDescent="0.3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 t="s">
        <v>23</v>
      </c>
    </row>
    <row r="3" spans="1:17" x14ac:dyDescent="0.3">
      <c r="A3" s="10" t="s">
        <v>22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7" t="s">
        <v>2</v>
      </c>
    </row>
    <row r="4" spans="1:17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3">
      <c r="A6" s="11"/>
      <c r="B6" s="11"/>
      <c r="C6" s="11"/>
      <c r="D6" s="11"/>
      <c r="E6" s="13">
        <v>45504</v>
      </c>
      <c r="F6" s="13">
        <v>45535</v>
      </c>
      <c r="G6" s="13">
        <v>45565</v>
      </c>
      <c r="H6" s="13">
        <v>45596</v>
      </c>
      <c r="I6" s="13">
        <v>45626</v>
      </c>
      <c r="J6" s="13">
        <v>45657</v>
      </c>
      <c r="K6" s="13">
        <v>45688</v>
      </c>
      <c r="L6" s="13">
        <v>45716</v>
      </c>
      <c r="M6" s="13">
        <v>45747</v>
      </c>
      <c r="N6" s="13">
        <v>45777</v>
      </c>
      <c r="O6" s="13">
        <v>45808</v>
      </c>
      <c r="P6" s="13">
        <v>45838</v>
      </c>
      <c r="Q6" s="14" t="s">
        <v>3</v>
      </c>
    </row>
    <row r="7" spans="1:17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x14ac:dyDescent="0.3">
      <c r="A8" s="11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x14ac:dyDescent="0.3">
      <c r="A10" s="11"/>
      <c r="B10" s="11" t="s">
        <v>5</v>
      </c>
      <c r="C10" s="11"/>
      <c r="D10" s="11"/>
      <c r="E10" s="2">
        <v>18630000</v>
      </c>
      <c r="F10" s="2">
        <v>18900000</v>
      </c>
      <c r="G10" s="2">
        <v>17910000</v>
      </c>
      <c r="H10" s="2">
        <v>17460000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3">
        <f>ROUND(SUM(E10:P10),0)</f>
        <v>72900000</v>
      </c>
    </row>
    <row r="11" spans="1:17" x14ac:dyDescent="0.3">
      <c r="A11" s="11"/>
      <c r="B11" s="11" t="s">
        <v>6</v>
      </c>
      <c r="C11" s="11"/>
      <c r="D11" s="11"/>
      <c r="E11" s="6">
        <v>2.98</v>
      </c>
      <c r="F11" s="6">
        <v>2.98</v>
      </c>
      <c r="G11" s="6">
        <v>2.98</v>
      </c>
      <c r="H11" s="6">
        <v>2.98</v>
      </c>
      <c r="I11" s="6">
        <v>2.98</v>
      </c>
      <c r="J11" s="6">
        <v>2.98</v>
      </c>
      <c r="K11" s="6">
        <v>2.98</v>
      </c>
      <c r="L11" s="6">
        <v>2.98</v>
      </c>
      <c r="M11" s="6">
        <v>2.98</v>
      </c>
      <c r="N11" s="6">
        <v>2.98</v>
      </c>
      <c r="O11" s="6">
        <v>2.98</v>
      </c>
      <c r="P11" s="6">
        <v>2.98</v>
      </c>
      <c r="Q11" s="15" t="s">
        <v>7</v>
      </c>
    </row>
    <row r="12" spans="1:17" x14ac:dyDescent="0.3">
      <c r="A12" s="11"/>
      <c r="B12" s="11" t="s">
        <v>8</v>
      </c>
      <c r="C12" s="11"/>
      <c r="D12" s="11"/>
      <c r="E12" s="4">
        <f t="shared" ref="E12:P12" si="0">ROUND(E10*E11,2)</f>
        <v>55517400</v>
      </c>
      <c r="F12" s="4">
        <f t="shared" si="0"/>
        <v>56322000</v>
      </c>
      <c r="G12" s="4">
        <f t="shared" si="0"/>
        <v>53371800</v>
      </c>
      <c r="H12" s="4">
        <f t="shared" si="0"/>
        <v>52030800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  <c r="N12" s="4">
        <f t="shared" si="0"/>
        <v>0</v>
      </c>
      <c r="O12" s="4">
        <f t="shared" si="0"/>
        <v>0</v>
      </c>
      <c r="P12" s="4">
        <f t="shared" si="0"/>
        <v>0</v>
      </c>
      <c r="Q12" s="5">
        <f>ROUND(SUM(E12:P12),2)</f>
        <v>217242000</v>
      </c>
    </row>
    <row r="13" spans="1:17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3">
      <c r="A14" s="11"/>
      <c r="B14" s="11" t="s">
        <v>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x14ac:dyDescent="0.3">
      <c r="A15" s="11"/>
      <c r="B15" s="11"/>
      <c r="C15" s="11" t="s">
        <v>10</v>
      </c>
      <c r="D15" s="11"/>
      <c r="E15" s="6">
        <v>-1002524.75</v>
      </c>
      <c r="F15" s="6">
        <v>-866546.63</v>
      </c>
      <c r="G15" s="6">
        <v>-853663.48</v>
      </c>
      <c r="H15" s="6">
        <v>-814965.49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7">
        <f>ROUND(SUM(E15:P15),2)</f>
        <v>-3537700.35</v>
      </c>
    </row>
    <row r="16" spans="1:17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3">
      <c r="A17" s="11"/>
      <c r="B17" s="11" t="s">
        <v>11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3">
      <c r="A18" s="11"/>
      <c r="B18" s="11"/>
      <c r="C18" s="11" t="s">
        <v>12</v>
      </c>
      <c r="D18" s="11"/>
      <c r="E18" s="8">
        <f t="shared" ref="E18:P18" si="1">ROUND(E12+E15,2)</f>
        <v>54514875.25</v>
      </c>
      <c r="F18" s="8">
        <f t="shared" si="1"/>
        <v>55455453.369999997</v>
      </c>
      <c r="G18" s="8">
        <f t="shared" si="1"/>
        <v>52518136.520000003</v>
      </c>
      <c r="H18" s="8">
        <f t="shared" si="1"/>
        <v>51215834.509999998</v>
      </c>
      <c r="I18" s="8">
        <f t="shared" si="1"/>
        <v>0</v>
      </c>
      <c r="J18" s="8">
        <f t="shared" si="1"/>
        <v>0</v>
      </c>
      <c r="K18" s="8">
        <f t="shared" si="1"/>
        <v>0</v>
      </c>
      <c r="L18" s="8">
        <f t="shared" si="1"/>
        <v>0</v>
      </c>
      <c r="M18" s="8">
        <f t="shared" si="1"/>
        <v>0</v>
      </c>
      <c r="N18" s="8">
        <f t="shared" si="1"/>
        <v>0</v>
      </c>
      <c r="O18" s="8">
        <f t="shared" si="1"/>
        <v>0</v>
      </c>
      <c r="P18" s="8">
        <f t="shared" si="1"/>
        <v>0</v>
      </c>
      <c r="Q18" s="5">
        <f>ROUND(SUM(E18:P18),2)</f>
        <v>213704299.65000001</v>
      </c>
    </row>
    <row r="19" spans="1:17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3">
      <c r="A20" s="11" t="s">
        <v>21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7" x14ac:dyDescent="0.3">
      <c r="A21" s="11"/>
      <c r="B21" s="11" t="s">
        <v>18</v>
      </c>
      <c r="C21" s="11"/>
      <c r="D21" s="11"/>
      <c r="E21" s="4">
        <v>1677197.3</v>
      </c>
      <c r="F21" s="4">
        <v>2189977.08</v>
      </c>
      <c r="G21" s="4">
        <v>2023919.92</v>
      </c>
      <c r="H21" s="4">
        <v>1681216.78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5">
        <f>ROUND(SUM(E21:P21),2)</f>
        <v>7572311.0800000001</v>
      </c>
    </row>
    <row r="22" spans="1:17" x14ac:dyDescent="0.3">
      <c r="A22" s="11"/>
      <c r="B22" s="11" t="s">
        <v>19</v>
      </c>
      <c r="C22" s="11"/>
      <c r="D22" s="11"/>
      <c r="E22" s="4">
        <v>743736.19</v>
      </c>
      <c r="F22" s="4">
        <v>841987.02</v>
      </c>
      <c r="G22" s="4">
        <v>766504.75</v>
      </c>
      <c r="H22" s="4">
        <v>854681.87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5">
        <f>ROUND(SUM(E22:P22),2)</f>
        <v>3206909.83</v>
      </c>
    </row>
    <row r="23" spans="1:17" x14ac:dyDescent="0.3">
      <c r="A23" s="11"/>
      <c r="B23" s="11" t="s">
        <v>20</v>
      </c>
      <c r="C23" s="11"/>
      <c r="D23" s="11"/>
      <c r="E23" s="6">
        <v>2689666.05</v>
      </c>
      <c r="F23" s="6">
        <v>2927993.41</v>
      </c>
      <c r="G23" s="6">
        <v>2950477.44</v>
      </c>
      <c r="H23" s="6">
        <v>2740902.25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7">
        <f>ROUND(SUM(E23:P23),2)</f>
        <v>11309039.15</v>
      </c>
    </row>
    <row r="24" spans="1:17" x14ac:dyDescent="0.3">
      <c r="A24" s="11"/>
      <c r="B24" s="11" t="s">
        <v>3</v>
      </c>
      <c r="C24" s="11"/>
      <c r="D24" s="11"/>
      <c r="E24" s="16">
        <f>ROUND(SUM(E21:E23),2)</f>
        <v>5110599.54</v>
      </c>
      <c r="F24" s="16">
        <f t="shared" ref="F24:Q24" si="2">ROUND(SUM(F21:F23),2)</f>
        <v>5959957.5099999998</v>
      </c>
      <c r="G24" s="16">
        <f t="shared" si="2"/>
        <v>5740902.1100000003</v>
      </c>
      <c r="H24" s="16">
        <f t="shared" si="2"/>
        <v>5276800.9000000004</v>
      </c>
      <c r="I24" s="16">
        <f t="shared" si="2"/>
        <v>0</v>
      </c>
      <c r="J24" s="16">
        <f t="shared" si="2"/>
        <v>0</v>
      </c>
      <c r="K24" s="16">
        <f t="shared" si="2"/>
        <v>0</v>
      </c>
      <c r="L24" s="16">
        <f t="shared" si="2"/>
        <v>0</v>
      </c>
      <c r="M24" s="16">
        <f t="shared" si="2"/>
        <v>0</v>
      </c>
      <c r="N24" s="16">
        <f t="shared" si="2"/>
        <v>0</v>
      </c>
      <c r="O24" s="16">
        <f t="shared" si="2"/>
        <v>0</v>
      </c>
      <c r="P24" s="16">
        <f t="shared" si="2"/>
        <v>0</v>
      </c>
      <c r="Q24" s="16">
        <f t="shared" si="2"/>
        <v>22088260.059999999</v>
      </c>
    </row>
    <row r="26" spans="1:17" x14ac:dyDescent="0.3">
      <c r="A26" s="11" t="s">
        <v>13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3">
      <c r="A27" s="11"/>
      <c r="B27" s="11" t="s">
        <v>14</v>
      </c>
      <c r="C27" s="11"/>
      <c r="D27" s="11"/>
      <c r="E27" s="16">
        <v>712329.36</v>
      </c>
      <c r="F27" s="16">
        <v>192680.28</v>
      </c>
      <c r="G27" s="16">
        <v>105027.42</v>
      </c>
      <c r="H27" s="16">
        <v>116751.67999999999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5">
        <f>ROUND(SUM(E27:P27),2)</f>
        <v>1126788.74</v>
      </c>
    </row>
    <row r="28" spans="1:17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7" x14ac:dyDescent="0.3">
      <c r="A29" s="11" t="s">
        <v>15</v>
      </c>
      <c r="B29" s="11"/>
      <c r="C29" s="11"/>
      <c r="D29" s="11"/>
      <c r="E29" s="6">
        <v>40675</v>
      </c>
      <c r="F29" s="6">
        <v>45225</v>
      </c>
      <c r="G29" s="6">
        <v>37825</v>
      </c>
      <c r="H29" s="6">
        <v>50950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7">
        <f>ROUND(SUM(E29:P29),2)</f>
        <v>174675</v>
      </c>
    </row>
    <row r="30" spans="1:17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15" thickBot="1" x14ac:dyDescent="0.35">
      <c r="A31" s="11" t="s">
        <v>16</v>
      </c>
      <c r="B31" s="11"/>
      <c r="C31" s="11"/>
      <c r="D31" s="11"/>
      <c r="E31" s="9">
        <f>ROUND(E18+E24+E27+E29,2)</f>
        <v>60378479.149999999</v>
      </c>
      <c r="F31" s="9">
        <f t="shared" ref="F31:P31" si="3">ROUND(F18+F24+F27+F29,2)</f>
        <v>61653316.159999996</v>
      </c>
      <c r="G31" s="9">
        <f t="shared" si="3"/>
        <v>58401891.049999997</v>
      </c>
      <c r="H31" s="9">
        <f t="shared" si="3"/>
        <v>56660337.090000004</v>
      </c>
      <c r="I31" s="9">
        <f t="shared" si="3"/>
        <v>0</v>
      </c>
      <c r="J31" s="9">
        <f t="shared" si="3"/>
        <v>0</v>
      </c>
      <c r="K31" s="9">
        <f t="shared" si="3"/>
        <v>0</v>
      </c>
      <c r="L31" s="9">
        <f t="shared" si="3"/>
        <v>0</v>
      </c>
      <c r="M31" s="9">
        <f t="shared" si="3"/>
        <v>0</v>
      </c>
      <c r="N31" s="9">
        <f t="shared" si="3"/>
        <v>0</v>
      </c>
      <c r="O31" s="9">
        <f t="shared" si="3"/>
        <v>0</v>
      </c>
      <c r="P31" s="9">
        <f t="shared" si="3"/>
        <v>0</v>
      </c>
      <c r="Q31" s="9">
        <f>ROUND(Q18+Q24+Q27+Q29,2)</f>
        <v>237094023.44999999</v>
      </c>
    </row>
    <row r="32" spans="1:17" ht="15" thickTop="1" x14ac:dyDescent="0.3"/>
  </sheetData>
  <pageMargins left="0.45" right="0.45" top="0.5" bottom="0.5" header="0.3" footer="0.3"/>
  <pageSetup scale="5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Illinois</dc:creator>
  <cp:lastModifiedBy>Jenkins, Mark S.</cp:lastModifiedBy>
  <cp:lastPrinted>2023-01-18T19:18:32Z</cp:lastPrinted>
  <dcterms:created xsi:type="dcterms:W3CDTF">2023-01-18T19:15:58Z</dcterms:created>
  <dcterms:modified xsi:type="dcterms:W3CDTF">2024-11-06T16:34:47Z</dcterms:modified>
</cp:coreProperties>
</file>