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A:\Consolidated_Accounting\Correspondence\Cigarette and Tobacco Tax Collections\FY2027\"/>
    </mc:Choice>
  </mc:AlternateContent>
  <xr:revisionPtr revIDLastSave="0" documentId="13_ncr:1_{BB97FE98-1F9F-4FD7-B68A-EFB7C586706C}" xr6:coauthVersionLast="47" xr6:coauthVersionMax="47" xr10:uidLastSave="{00000000-0000-0000-0000-000000000000}"/>
  <bookViews>
    <workbookView xWindow="-120" yWindow="-120" windowWidth="29040" windowHeight="15720" xr2:uid="{2AEB7928-77B2-445B-B327-FB9566DA01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1" l="1"/>
  <c r="G24" i="1"/>
  <c r="H24" i="1"/>
  <c r="I24" i="1"/>
  <c r="J24" i="1"/>
  <c r="K24" i="1"/>
  <c r="L24" i="1"/>
  <c r="M24" i="1"/>
  <c r="N24" i="1"/>
  <c r="O24" i="1"/>
  <c r="P24" i="1"/>
  <c r="E24" i="1"/>
  <c r="Q23" i="1"/>
  <c r="Q22" i="1"/>
  <c r="Q21" i="1"/>
  <c r="Q29" i="1"/>
  <c r="Q27" i="1"/>
  <c r="Q15" i="1"/>
  <c r="Q10" i="1"/>
  <c r="F12" i="1"/>
  <c r="F18" i="1" s="1"/>
  <c r="G12" i="1"/>
  <c r="G18" i="1" s="1"/>
  <c r="H12" i="1"/>
  <c r="H18" i="1" s="1"/>
  <c r="I12" i="1"/>
  <c r="I18" i="1" s="1"/>
  <c r="J12" i="1"/>
  <c r="J18" i="1" s="1"/>
  <c r="K12" i="1"/>
  <c r="K18" i="1" s="1"/>
  <c r="L12" i="1"/>
  <c r="L18" i="1" s="1"/>
  <c r="M12" i="1"/>
  <c r="M18" i="1" s="1"/>
  <c r="N12" i="1"/>
  <c r="N18" i="1" s="1"/>
  <c r="O12" i="1"/>
  <c r="O18" i="1" s="1"/>
  <c r="P12" i="1"/>
  <c r="P18" i="1" s="1"/>
  <c r="E12" i="1"/>
  <c r="E18" i="1" s="1"/>
  <c r="O31" i="1" l="1"/>
  <c r="N31" i="1"/>
  <c r="M31" i="1"/>
  <c r="I31" i="1"/>
  <c r="P31" i="1"/>
  <c r="L31" i="1"/>
  <c r="H31" i="1"/>
  <c r="K31" i="1"/>
  <c r="G31" i="1"/>
  <c r="J31" i="1"/>
  <c r="F31" i="1"/>
  <c r="E31" i="1"/>
  <c r="Q24" i="1"/>
  <c r="Q18" i="1"/>
  <c r="Q12" i="1"/>
  <c r="Q31" i="1" l="1"/>
</calcChain>
</file>

<file path=xl/sharedStrings.xml><?xml version="1.0" encoding="utf-8"?>
<sst xmlns="http://schemas.openxmlformats.org/spreadsheetml/2006/main" count="25" uniqueCount="24">
  <si>
    <t>ILLINOIS DEPARTMENT OF REVENUE</t>
  </si>
  <si>
    <t>CIGARETTE AND TOBACCO TAX COLLECTIONS</t>
  </si>
  <si>
    <t>Total</t>
  </si>
  <si>
    <t>Cigarette and cigarette use taxes</t>
  </si>
  <si>
    <t>Number of stamps sold</t>
  </si>
  <si>
    <t>Price per stamp</t>
  </si>
  <si>
    <t xml:space="preserve">   N/A</t>
  </si>
  <si>
    <t>Gross stamp sale collections</t>
  </si>
  <si>
    <t>Less dealer discounts and</t>
  </si>
  <si>
    <t>credits (1.50% and 1.75%)</t>
  </si>
  <si>
    <t>Net collections from cigarette</t>
  </si>
  <si>
    <t>stamp sales</t>
  </si>
  <si>
    <t>Assessment collections and</t>
  </si>
  <si>
    <t>adjustments</t>
  </si>
  <si>
    <t>License fees</t>
  </si>
  <si>
    <t>Cigarette and tobacco tax collections</t>
  </si>
  <si>
    <t>IDORRPT8</t>
  </si>
  <si>
    <t>E-cigarette</t>
  </si>
  <si>
    <t>Moist snuff</t>
  </si>
  <si>
    <t>All other</t>
  </si>
  <si>
    <t>Other tobacco products tax</t>
  </si>
  <si>
    <t>FISCAL YEAR 2027</t>
  </si>
  <si>
    <t>https://tax.illinois.gov/research/taxstats.html</t>
  </si>
  <si>
    <t>Printed by the authority of the state of Illinois - electronic only, one copy, R-10/2026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</si>
</sst>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mm\-yyyy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165" fontId="3" fillId="0" borderId="0" xfId="1" applyNumberFormat="1" applyFont="1" applyFill="1"/>
    <xf numFmtId="165" fontId="3" fillId="0" borderId="0" xfId="1" applyNumberFormat="1" applyFont="1"/>
    <xf numFmtId="43" fontId="3" fillId="0" borderId="0" xfId="1" applyFont="1" applyFill="1"/>
    <xf numFmtId="43" fontId="3" fillId="0" borderId="0" xfId="1" applyFont="1"/>
    <xf numFmtId="43" fontId="3" fillId="0" borderId="1" xfId="1" applyFont="1" applyFill="1" applyBorder="1"/>
    <xf numFmtId="43" fontId="3" fillId="0" borderId="1" xfId="1" applyFont="1" applyBorder="1"/>
    <xf numFmtId="43" fontId="3" fillId="0" borderId="0" xfId="1" applyFont="1" applyFill="1" applyBorder="1"/>
    <xf numFmtId="43" fontId="3" fillId="0" borderId="2" xfId="0" applyNumberFormat="1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3" fontId="3" fillId="0" borderId="1" xfId="1" applyFont="1" applyFill="1" applyBorder="1" applyAlignment="1">
      <alignment horizontal="right"/>
    </xf>
    <xf numFmtId="43" fontId="3" fillId="0" borderId="0" xfId="0" applyNumberFormat="1" applyFont="1"/>
    <xf numFmtId="0" fontId="2" fillId="0" borderId="0" xfId="0" quotePrefix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B2AD9-69D4-4005-809B-1B25292A939E}">
  <sheetPr>
    <pageSetUpPr fitToPage="1"/>
  </sheetPr>
  <dimension ref="A1:Q32"/>
  <sheetViews>
    <sheetView showGridLines="0" tabSelected="1" zoomScale="85" zoomScaleNormal="85" workbookViewId="0"/>
  </sheetViews>
  <sheetFormatPr defaultRowHeight="15" x14ac:dyDescent="0.25"/>
  <cols>
    <col min="1" max="2" width="2.85546875" style="1" customWidth="1"/>
    <col min="3" max="3" width="29.28515625" style="1" customWidth="1"/>
    <col min="4" max="4" width="2.85546875" style="1" customWidth="1"/>
    <col min="5" max="17" width="15.7109375" style="1" customWidth="1"/>
    <col min="18" max="16384" width="9.140625" style="1"/>
  </cols>
  <sheetData>
    <row r="1" spans="1:17" x14ac:dyDescent="0.25">
      <c r="A1" s="10" t="s">
        <v>0</v>
      </c>
      <c r="Q1" s="11" t="s">
        <v>16</v>
      </c>
    </row>
    <row r="2" spans="1:17" x14ac:dyDescent="0.25">
      <c r="A2" s="10" t="s">
        <v>1</v>
      </c>
      <c r="Q2" s="11" t="s">
        <v>23</v>
      </c>
    </row>
    <row r="3" spans="1:17" x14ac:dyDescent="0.25">
      <c r="A3" s="10" t="s">
        <v>21</v>
      </c>
      <c r="Q3" s="16" t="s">
        <v>22</v>
      </c>
    </row>
    <row r="6" spans="1:17" x14ac:dyDescent="0.25">
      <c r="E6" s="12">
        <v>46234</v>
      </c>
      <c r="F6" s="12">
        <v>46265</v>
      </c>
      <c r="G6" s="12">
        <v>46295</v>
      </c>
      <c r="H6" s="12">
        <v>46326</v>
      </c>
      <c r="I6" s="12">
        <v>46356</v>
      </c>
      <c r="J6" s="12">
        <v>46387</v>
      </c>
      <c r="K6" s="12">
        <v>46418</v>
      </c>
      <c r="L6" s="12">
        <v>46446</v>
      </c>
      <c r="M6" s="12">
        <v>46477</v>
      </c>
      <c r="N6" s="12">
        <v>46507</v>
      </c>
      <c r="O6" s="12">
        <v>46538</v>
      </c>
      <c r="P6" s="12">
        <v>46568</v>
      </c>
      <c r="Q6" s="13" t="s">
        <v>2</v>
      </c>
    </row>
    <row r="8" spans="1:17" x14ac:dyDescent="0.25">
      <c r="A8" s="1" t="s">
        <v>3</v>
      </c>
    </row>
    <row r="10" spans="1:17" x14ac:dyDescent="0.25">
      <c r="B10" s="1" t="s">
        <v>4</v>
      </c>
      <c r="E10" s="2">
        <v>18270000</v>
      </c>
      <c r="F10" s="2">
        <v>14490000</v>
      </c>
      <c r="G10" s="2">
        <v>18510000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3">
        <f>ROUND(SUM(E10:P10),0)</f>
        <v>51270000</v>
      </c>
    </row>
    <row r="11" spans="1:17" x14ac:dyDescent="0.25">
      <c r="B11" s="1" t="s">
        <v>5</v>
      </c>
      <c r="E11" s="6">
        <v>2.98</v>
      </c>
      <c r="F11" s="6">
        <v>2.98</v>
      </c>
      <c r="G11" s="6">
        <v>2.98</v>
      </c>
      <c r="H11" s="6">
        <v>2.98</v>
      </c>
      <c r="I11" s="6">
        <v>2.98</v>
      </c>
      <c r="J11" s="6">
        <v>2.98</v>
      </c>
      <c r="K11" s="6">
        <v>2.98</v>
      </c>
      <c r="L11" s="6">
        <v>2.98</v>
      </c>
      <c r="M11" s="6">
        <v>2.98</v>
      </c>
      <c r="N11" s="6">
        <v>2.98</v>
      </c>
      <c r="O11" s="6">
        <v>2.98</v>
      </c>
      <c r="P11" s="6">
        <v>2.98</v>
      </c>
      <c r="Q11" s="14" t="s">
        <v>6</v>
      </c>
    </row>
    <row r="12" spans="1:17" x14ac:dyDescent="0.25">
      <c r="B12" s="1" t="s">
        <v>7</v>
      </c>
      <c r="E12" s="4">
        <f t="shared" ref="E12:P12" si="0">ROUND(E10*E11,2)</f>
        <v>54444600</v>
      </c>
      <c r="F12" s="4">
        <f t="shared" si="0"/>
        <v>43180200</v>
      </c>
      <c r="G12" s="4">
        <f t="shared" si="0"/>
        <v>55159800</v>
      </c>
      <c r="H12" s="4">
        <f t="shared" si="0"/>
        <v>0</v>
      </c>
      <c r="I12" s="4">
        <f t="shared" si="0"/>
        <v>0</v>
      </c>
      <c r="J12" s="4">
        <f t="shared" si="0"/>
        <v>0</v>
      </c>
      <c r="K12" s="4">
        <f t="shared" si="0"/>
        <v>0</v>
      </c>
      <c r="L12" s="4">
        <f t="shared" si="0"/>
        <v>0</v>
      </c>
      <c r="M12" s="4">
        <f t="shared" si="0"/>
        <v>0</v>
      </c>
      <c r="N12" s="4">
        <f t="shared" si="0"/>
        <v>0</v>
      </c>
      <c r="O12" s="4">
        <f t="shared" si="0"/>
        <v>0</v>
      </c>
      <c r="P12" s="4">
        <f t="shared" si="0"/>
        <v>0</v>
      </c>
      <c r="Q12" s="5">
        <f>ROUND(SUM(E12:P12),2)</f>
        <v>152784600</v>
      </c>
    </row>
    <row r="14" spans="1:17" x14ac:dyDescent="0.25">
      <c r="B14" s="1" t="s">
        <v>8</v>
      </c>
    </row>
    <row r="15" spans="1:17" x14ac:dyDescent="0.25">
      <c r="C15" s="1" t="s">
        <v>9</v>
      </c>
      <c r="E15" s="6">
        <v>1451173.09</v>
      </c>
      <c r="F15" s="6">
        <v>-874896.04</v>
      </c>
      <c r="G15" s="6">
        <v>-1119979.6100000001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7">
        <f>ROUND(SUM(E15:P15),2)</f>
        <v>-543702.56000000006</v>
      </c>
    </row>
    <row r="17" spans="1:17" x14ac:dyDescent="0.25">
      <c r="B17" s="1" t="s">
        <v>10</v>
      </c>
    </row>
    <row r="18" spans="1:17" x14ac:dyDescent="0.25">
      <c r="C18" s="1" t="s">
        <v>11</v>
      </c>
      <c r="E18" s="8">
        <f t="shared" ref="E18:P18" si="1">ROUND(E12+E15,2)</f>
        <v>55895773.090000004</v>
      </c>
      <c r="F18" s="8">
        <f t="shared" si="1"/>
        <v>42305303.960000001</v>
      </c>
      <c r="G18" s="8">
        <f t="shared" si="1"/>
        <v>54039820.390000001</v>
      </c>
      <c r="H18" s="8">
        <f t="shared" si="1"/>
        <v>0</v>
      </c>
      <c r="I18" s="8">
        <f t="shared" si="1"/>
        <v>0</v>
      </c>
      <c r="J18" s="8">
        <f t="shared" si="1"/>
        <v>0</v>
      </c>
      <c r="K18" s="8">
        <f t="shared" si="1"/>
        <v>0</v>
      </c>
      <c r="L18" s="8">
        <f t="shared" si="1"/>
        <v>0</v>
      </c>
      <c r="M18" s="8">
        <f t="shared" si="1"/>
        <v>0</v>
      </c>
      <c r="N18" s="8">
        <f t="shared" si="1"/>
        <v>0</v>
      </c>
      <c r="O18" s="8">
        <f t="shared" si="1"/>
        <v>0</v>
      </c>
      <c r="P18" s="8">
        <f t="shared" si="1"/>
        <v>0</v>
      </c>
      <c r="Q18" s="5">
        <f>ROUND(SUM(E18:P18),2)</f>
        <v>152240897.44</v>
      </c>
    </row>
    <row r="20" spans="1:17" x14ac:dyDescent="0.25">
      <c r="A20" s="1" t="s">
        <v>20</v>
      </c>
    </row>
    <row r="21" spans="1:17" x14ac:dyDescent="0.25">
      <c r="B21" s="1" t="s">
        <v>17</v>
      </c>
      <c r="E21" s="4">
        <v>3924482.66</v>
      </c>
      <c r="F21" s="4">
        <v>4316402.3</v>
      </c>
      <c r="G21" s="4">
        <v>3667312.95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5">
        <f>ROUND(SUM(E21:P21),2)</f>
        <v>11908197.91</v>
      </c>
    </row>
    <row r="22" spans="1:17" x14ac:dyDescent="0.25">
      <c r="B22" s="1" t="s">
        <v>18</v>
      </c>
      <c r="E22" s="4">
        <v>4979481.66</v>
      </c>
      <c r="F22" s="4">
        <v>4986180.51</v>
      </c>
      <c r="G22" s="4">
        <v>3494550.73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5">
        <f>ROUND(SUM(E22:P22),2)</f>
        <v>13460212.9</v>
      </c>
    </row>
    <row r="23" spans="1:17" x14ac:dyDescent="0.25">
      <c r="B23" s="1" t="s">
        <v>19</v>
      </c>
      <c r="E23" s="6">
        <v>7264526.1799999997</v>
      </c>
      <c r="F23" s="6">
        <v>7681500.5899999999</v>
      </c>
      <c r="G23" s="6">
        <v>7560274.0800000001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7">
        <f>ROUND(SUM(E23:P23),2)</f>
        <v>22506300.850000001</v>
      </c>
    </row>
    <row r="24" spans="1:17" x14ac:dyDescent="0.25">
      <c r="B24" s="1" t="s">
        <v>2</v>
      </c>
      <c r="E24" s="15">
        <f>ROUND(SUM(E21:E23),2)</f>
        <v>16168490.5</v>
      </c>
      <c r="F24" s="15">
        <f t="shared" ref="F24:Q24" si="2">ROUND(SUM(F21:F23),2)</f>
        <v>16984083.399999999</v>
      </c>
      <c r="G24" s="15">
        <f t="shared" si="2"/>
        <v>14722137.76</v>
      </c>
      <c r="H24" s="15">
        <f t="shared" si="2"/>
        <v>0</v>
      </c>
      <c r="I24" s="15">
        <f t="shared" si="2"/>
        <v>0</v>
      </c>
      <c r="J24" s="15">
        <f t="shared" si="2"/>
        <v>0</v>
      </c>
      <c r="K24" s="15">
        <f t="shared" si="2"/>
        <v>0</v>
      </c>
      <c r="L24" s="15">
        <f t="shared" si="2"/>
        <v>0</v>
      </c>
      <c r="M24" s="15">
        <f t="shared" si="2"/>
        <v>0</v>
      </c>
      <c r="N24" s="15">
        <f t="shared" si="2"/>
        <v>0</v>
      </c>
      <c r="O24" s="15">
        <f t="shared" si="2"/>
        <v>0</v>
      </c>
      <c r="P24" s="15">
        <f t="shared" si="2"/>
        <v>0</v>
      </c>
      <c r="Q24" s="15">
        <f t="shared" si="2"/>
        <v>47874711.659999996</v>
      </c>
    </row>
    <row r="26" spans="1:17" x14ac:dyDescent="0.25">
      <c r="A26" s="1" t="s">
        <v>12</v>
      </c>
    </row>
    <row r="27" spans="1:17" x14ac:dyDescent="0.25">
      <c r="B27" s="1" t="s">
        <v>13</v>
      </c>
      <c r="E27" s="15">
        <v>192618.11</v>
      </c>
      <c r="F27" s="15">
        <v>327191.44</v>
      </c>
      <c r="G27" s="15">
        <v>178433.73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5">
        <f>ROUND(SUM(E27:P27),2)</f>
        <v>698243.28</v>
      </c>
    </row>
    <row r="29" spans="1:17" x14ac:dyDescent="0.25">
      <c r="A29" s="1" t="s">
        <v>14</v>
      </c>
      <c r="E29" s="6">
        <v>52650</v>
      </c>
      <c r="F29" s="6">
        <v>46725</v>
      </c>
      <c r="G29" s="6">
        <v>40875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7">
        <f>ROUND(SUM(E29:P29),2)</f>
        <v>140250</v>
      </c>
    </row>
    <row r="31" spans="1:17" ht="15.75" thickBot="1" x14ac:dyDescent="0.3">
      <c r="A31" s="1" t="s">
        <v>15</v>
      </c>
      <c r="E31" s="9">
        <f>ROUND(E18+E24+E27+E29,2)</f>
        <v>72309531.700000003</v>
      </c>
      <c r="F31" s="9">
        <f t="shared" ref="F31:P31" si="3">ROUND(F18+F24+F27+F29,2)</f>
        <v>59663303.799999997</v>
      </c>
      <c r="G31" s="9">
        <f t="shared" si="3"/>
        <v>68981266.879999995</v>
      </c>
      <c r="H31" s="9">
        <f t="shared" si="3"/>
        <v>0</v>
      </c>
      <c r="I31" s="9">
        <f t="shared" si="3"/>
        <v>0</v>
      </c>
      <c r="J31" s="9">
        <f t="shared" si="3"/>
        <v>0</v>
      </c>
      <c r="K31" s="9">
        <f t="shared" si="3"/>
        <v>0</v>
      </c>
      <c r="L31" s="9">
        <f t="shared" si="3"/>
        <v>0</v>
      </c>
      <c r="M31" s="9">
        <f t="shared" si="3"/>
        <v>0</v>
      </c>
      <c r="N31" s="9">
        <f t="shared" si="3"/>
        <v>0</v>
      </c>
      <c r="O31" s="9">
        <f t="shared" si="3"/>
        <v>0</v>
      </c>
      <c r="P31" s="9">
        <f t="shared" si="3"/>
        <v>0</v>
      </c>
      <c r="Q31" s="9">
        <f>ROUND(Q18+Q24+Q27+Q29,2)</f>
        <v>200954102.38</v>
      </c>
    </row>
    <row r="32" spans="1:17" ht="15.75" thickTop="1" x14ac:dyDescent="0.25"/>
  </sheetData>
  <pageMargins left="0.45" right="0.45" top="0.5" bottom="0.5" header="0.3" footer="0.3"/>
  <pageSetup scale="54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2023-01-18T19:18:32Z</cp:lastPrinted>
  <dcterms:created xsi:type="dcterms:W3CDTF">2023-01-18T19:15:58Z</dcterms:created>
  <dcterms:modified xsi:type="dcterms:W3CDTF">2026-10-02T14:42:45Z</dcterms:modified>
</cp:coreProperties>
</file>